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\Google Drive\ARETENA\Presentazioni corsi di formazione\workshop LEan six sigma 25012020\"/>
    </mc:Choice>
  </mc:AlternateContent>
  <xr:revisionPtr revIDLastSave="0" documentId="13_ncr:1_{8D14292A-A800-49FA-AB98-32A9F5B8ED82}" xr6:coauthVersionLast="45" xr6:coauthVersionMax="45" xr10:uidLastSave="{00000000-0000-0000-0000-000000000000}"/>
  <bookViews>
    <workbookView xWindow="-108" yWindow="-108" windowWidth="23256" windowHeight="12576" activeTab="3" xr2:uid="{B9CC9629-FFE4-4165-AC9D-82393ED76E2D}"/>
  </bookViews>
  <sheets>
    <sheet name="dati preworksampling" sheetId="2" r:id="rId1"/>
    <sheet name="calcolo n" sheetId="4" r:id="rId2"/>
    <sheet name="dati worksampling" sheetId="1" r:id="rId3"/>
    <sheet name="analisi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4" l="1"/>
  <c r="C28" i="4" s="1"/>
  <c r="C29" i="4"/>
  <c r="C27" i="4"/>
  <c r="C26" i="4"/>
  <c r="C16" i="4"/>
  <c r="C15" i="4"/>
  <c r="C14" i="4"/>
  <c r="J4" i="4"/>
  <c r="G4" i="4"/>
  <c r="B6" i="1"/>
  <c r="B10" i="1" s="1"/>
  <c r="B34" i="3"/>
  <c r="C22" i="3" s="1"/>
  <c r="B7" i="3"/>
  <c r="B6" i="3"/>
  <c r="B7" i="1"/>
  <c r="B35" i="1"/>
  <c r="C30" i="2"/>
  <c r="C22" i="4" l="1"/>
  <c r="C18" i="4"/>
  <c r="C23" i="4"/>
  <c r="C17" i="4"/>
  <c r="C19" i="4"/>
  <c r="C8" i="4"/>
  <c r="C30" i="4" s="1"/>
  <c r="C20" i="4"/>
  <c r="C9" i="4"/>
  <c r="C21" i="4"/>
  <c r="C10" i="4"/>
  <c r="G5" i="4" s="1"/>
  <c r="G7" i="4" s="1"/>
  <c r="C11" i="4"/>
  <c r="C12" i="4"/>
  <c r="C24" i="4"/>
  <c r="C13" i="4"/>
  <c r="C25" i="4"/>
  <c r="D22" i="3"/>
  <c r="E22" i="3" s="1"/>
  <c r="F22" i="3" s="1"/>
  <c r="C31" i="3"/>
  <c r="D31" i="3" s="1"/>
  <c r="E31" i="3" s="1"/>
  <c r="F31" i="3" s="1"/>
  <c r="C28" i="3"/>
  <c r="D28" i="3" s="1"/>
  <c r="E28" i="3" s="1"/>
  <c r="F28" i="3" s="1"/>
  <c r="C15" i="3"/>
  <c r="D15" i="3" s="1"/>
  <c r="E15" i="3" s="1"/>
  <c r="F15" i="3" s="1"/>
  <c r="C30" i="3"/>
  <c r="D30" i="3" s="1"/>
  <c r="E30" i="3" s="1"/>
  <c r="F30" i="3" s="1"/>
  <c r="C20" i="3"/>
  <c r="D20" i="3" s="1"/>
  <c r="E20" i="3" s="1"/>
  <c r="F20" i="3" s="1"/>
  <c r="C24" i="3"/>
  <c r="D24" i="3" s="1"/>
  <c r="E24" i="3" s="1"/>
  <c r="F24" i="3" s="1"/>
  <c r="C19" i="3"/>
  <c r="D19" i="3" s="1"/>
  <c r="E19" i="3" s="1"/>
  <c r="F19" i="3" s="1"/>
  <c r="C21" i="3"/>
  <c r="D21" i="3" s="1"/>
  <c r="E21" i="3" s="1"/>
  <c r="F21" i="3" s="1"/>
  <c r="G3" i="3"/>
  <c r="C18" i="3"/>
  <c r="D18" i="3" s="1"/>
  <c r="E18" i="3" s="1"/>
  <c r="F18" i="3" s="1"/>
  <c r="C25" i="3"/>
  <c r="D25" i="3" s="1"/>
  <c r="E25" i="3" s="1"/>
  <c r="F25" i="3" s="1"/>
  <c r="C32" i="3"/>
  <c r="D32" i="3" s="1"/>
  <c r="E32" i="3" s="1"/>
  <c r="F32" i="3" s="1"/>
  <c r="C27" i="3"/>
  <c r="D27" i="3" s="1"/>
  <c r="E27" i="3" s="1"/>
  <c r="F27" i="3" s="1"/>
  <c r="C14" i="3"/>
  <c r="D14" i="3" s="1"/>
  <c r="E14" i="3" s="1"/>
  <c r="F14" i="3" s="1"/>
  <c r="C17" i="3"/>
  <c r="D17" i="3" s="1"/>
  <c r="E17" i="3" s="1"/>
  <c r="F17" i="3" s="1"/>
  <c r="C16" i="3"/>
  <c r="D16" i="3" s="1"/>
  <c r="E16" i="3" s="1"/>
  <c r="F16" i="3" s="1"/>
  <c r="C23" i="3"/>
  <c r="C33" i="3"/>
  <c r="D33" i="3" s="1"/>
  <c r="E33" i="3" s="1"/>
  <c r="F33" i="3" s="1"/>
  <c r="C26" i="3"/>
  <c r="D26" i="3" s="1"/>
  <c r="E26" i="3" s="1"/>
  <c r="F26" i="3" s="1"/>
  <c r="C13" i="3"/>
  <c r="D13" i="3" s="1"/>
  <c r="E13" i="3" s="1"/>
  <c r="C29" i="3"/>
  <c r="D29" i="3" s="1"/>
  <c r="E29" i="3" s="1"/>
  <c r="F29" i="3" s="1"/>
  <c r="J5" i="4" l="1"/>
  <c r="J7" i="4" s="1"/>
  <c r="F13" i="3"/>
  <c r="C34" i="3"/>
  <c r="D23" i="3"/>
  <c r="D34" i="3" l="1"/>
  <c r="E23" i="3"/>
  <c r="F23" i="3" l="1"/>
  <c r="F34" i="3" s="1"/>
  <c r="E34" i="3"/>
</calcChain>
</file>

<file path=xl/sharedStrings.xml><?xml version="1.0" encoding="utf-8"?>
<sst xmlns="http://schemas.openxmlformats.org/spreadsheetml/2006/main" count="143" uniqueCount="52">
  <si>
    <t>attivà</t>
  </si>
  <si>
    <t>attività 1</t>
  </si>
  <si>
    <t>attività 2</t>
  </si>
  <si>
    <t>attività 3</t>
  </si>
  <si>
    <t>attività 4</t>
  </si>
  <si>
    <t>attività 5</t>
  </si>
  <si>
    <t>attività 6</t>
  </si>
  <si>
    <t>attività 7</t>
  </si>
  <si>
    <t>attività 8</t>
  </si>
  <si>
    <t>attività 9</t>
  </si>
  <si>
    <t>attività 10</t>
  </si>
  <si>
    <t>attività 11</t>
  </si>
  <si>
    <t>attività 12</t>
  </si>
  <si>
    <t>attività 13</t>
  </si>
  <si>
    <t>attività 14</t>
  </si>
  <si>
    <t>attività 15</t>
  </si>
  <si>
    <t>attività 16</t>
  </si>
  <si>
    <t>attività 17</t>
  </si>
  <si>
    <t>attività 18</t>
  </si>
  <si>
    <t>attività 19</t>
  </si>
  <si>
    <t>attività 20</t>
  </si>
  <si>
    <t>altro</t>
  </si>
  <si>
    <t>attività 21</t>
  </si>
  <si>
    <t>totale</t>
  </si>
  <si>
    <t>turni di lavoro</t>
  </si>
  <si>
    <t>ore per turno</t>
  </si>
  <si>
    <t>addetti alla logistica coinvolti nel worksamplig (per turno)</t>
  </si>
  <si>
    <t>p%</t>
  </si>
  <si>
    <t>z</t>
  </si>
  <si>
    <t>r</t>
  </si>
  <si>
    <t>n</t>
  </si>
  <si>
    <t>livello di confidenza</t>
  </si>
  <si>
    <t>p% max</t>
  </si>
  <si>
    <t>frequenza osservazione</t>
  </si>
  <si>
    <t>30'</t>
  </si>
  <si>
    <t>frequenza rilevazione</t>
  </si>
  <si>
    <t>rilevazioni totali  per giorno</t>
  </si>
  <si>
    <t>ore lavorate al giorno in totale</t>
  </si>
  <si>
    <t>attività</t>
  </si>
  <si>
    <t>decidiamo di raccogliere circa 1100 rilevazioni</t>
  </si>
  <si>
    <t>giorni di worksampling</t>
  </si>
  <si>
    <t>costo annuo operatore</t>
  </si>
  <si>
    <t xml:space="preserve">dati </t>
  </si>
  <si>
    <t>da eliminare poiché non vi sono rilavazioni</t>
  </si>
  <si>
    <t>dati per worksampling</t>
  </si>
  <si>
    <t>n (numero rilevazioni definito)</t>
  </si>
  <si>
    <t>percentuale attività%</t>
  </si>
  <si>
    <t>FTE attività</t>
  </si>
  <si>
    <t>costo annuo attività</t>
  </si>
  <si>
    <t>ore al giorno attività</t>
  </si>
  <si>
    <t>rilevazioni worksampling</t>
  </si>
  <si>
    <t>rilevazioni pre-worksampling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</si>
</sst>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-* #,##0\ [$€-410]_-;\-* #,##0\ [$€-410]_-;_-* &quot;-&quot;??\ [$€-410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1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9" fontId="5" fillId="0" borderId="1" xfId="1" applyFont="1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2" fontId="0" fillId="0" borderId="0" xfId="0" applyNumberFormat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2" fontId="5" fillId="0" borderId="2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/>
    </xf>
    <xf numFmtId="165" fontId="0" fillId="0" borderId="1" xfId="0" applyNumberFormat="1" applyBorder="1"/>
    <xf numFmtId="165" fontId="5" fillId="0" borderId="2" xfId="1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2" fontId="3" fillId="2" borderId="0" xfId="0" applyNumberFormat="1" applyFont="1" applyFill="1"/>
    <xf numFmtId="0" fontId="3" fillId="2" borderId="0" xfId="0" applyFont="1" applyFill="1" applyAlignment="1">
      <alignment horizontal="center"/>
    </xf>
    <xf numFmtId="0" fontId="0" fillId="0" borderId="1" xfId="0" applyFill="1" applyBorder="1" applyAlignment="1">
      <alignment horizontal="right"/>
    </xf>
    <xf numFmtId="0" fontId="0" fillId="2" borderId="1" xfId="0" applyFill="1" applyBorder="1"/>
    <xf numFmtId="1" fontId="0" fillId="2" borderId="1" xfId="0" applyNumberFormat="1" applyFill="1" applyBorder="1"/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9" fontId="0" fillId="0" borderId="1" xfId="0" applyNumberFormat="1" applyBorder="1" applyAlignment="1">
      <alignment vertical="center"/>
    </xf>
    <xf numFmtId="0" fontId="3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analisi!$D$12</c:f>
              <c:strCache>
                <c:ptCount val="1"/>
                <c:pt idx="0">
                  <c:v>ore al giorno attività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analisi!$A$13:$A$33</c:f>
              <c:strCache>
                <c:ptCount val="21"/>
                <c:pt idx="0">
                  <c:v>attività 14</c:v>
                </c:pt>
                <c:pt idx="1">
                  <c:v>attività 7</c:v>
                </c:pt>
                <c:pt idx="2">
                  <c:v>attività 20</c:v>
                </c:pt>
                <c:pt idx="3">
                  <c:v>altro</c:v>
                </c:pt>
                <c:pt idx="4">
                  <c:v>attività 9</c:v>
                </c:pt>
                <c:pt idx="5">
                  <c:v>attività 1</c:v>
                </c:pt>
                <c:pt idx="6">
                  <c:v>attività 11</c:v>
                </c:pt>
                <c:pt idx="7">
                  <c:v>attività 3</c:v>
                </c:pt>
                <c:pt idx="8">
                  <c:v>attività 12</c:v>
                </c:pt>
                <c:pt idx="9">
                  <c:v>attività 4</c:v>
                </c:pt>
                <c:pt idx="10">
                  <c:v>attività 6</c:v>
                </c:pt>
                <c:pt idx="11">
                  <c:v>attività 10</c:v>
                </c:pt>
                <c:pt idx="12">
                  <c:v>attività 8</c:v>
                </c:pt>
                <c:pt idx="13">
                  <c:v>attività 5</c:v>
                </c:pt>
                <c:pt idx="14">
                  <c:v>attività 13</c:v>
                </c:pt>
                <c:pt idx="15">
                  <c:v>attività 16</c:v>
                </c:pt>
                <c:pt idx="16">
                  <c:v>attività 21</c:v>
                </c:pt>
                <c:pt idx="17">
                  <c:v>attività 2</c:v>
                </c:pt>
                <c:pt idx="18">
                  <c:v>attività 18</c:v>
                </c:pt>
                <c:pt idx="19">
                  <c:v>attività 17</c:v>
                </c:pt>
                <c:pt idx="20">
                  <c:v>attività 15</c:v>
                </c:pt>
              </c:strCache>
            </c:strRef>
          </c:cat>
          <c:val>
            <c:numRef>
              <c:f>analisi!$D$13:$D$33</c:f>
              <c:numCache>
                <c:formatCode>0.00</c:formatCode>
                <c:ptCount val="21"/>
                <c:pt idx="0">
                  <c:v>12.374886260236579</c:v>
                </c:pt>
                <c:pt idx="1">
                  <c:v>9.4631483166515018</c:v>
                </c:pt>
                <c:pt idx="2">
                  <c:v>6.5514103730664246</c:v>
                </c:pt>
                <c:pt idx="3">
                  <c:v>6.1874431301182895</c:v>
                </c:pt>
                <c:pt idx="4">
                  <c:v>5.9690627843494077</c:v>
                </c:pt>
                <c:pt idx="5">
                  <c:v>5.6778889899909011</c:v>
                </c:pt>
                <c:pt idx="6">
                  <c:v>4.7315741583257509</c:v>
                </c:pt>
                <c:pt idx="7">
                  <c:v>4.2220200181983616</c:v>
                </c:pt>
                <c:pt idx="8">
                  <c:v>4.2220200181983616</c:v>
                </c:pt>
                <c:pt idx="9">
                  <c:v>4.0764331210191083</c:v>
                </c:pt>
                <c:pt idx="10">
                  <c:v>3.2757051865332123</c:v>
                </c:pt>
                <c:pt idx="11">
                  <c:v>3.057324840764331</c:v>
                </c:pt>
                <c:pt idx="12">
                  <c:v>2.7661510464058239</c:v>
                </c:pt>
                <c:pt idx="13">
                  <c:v>1.7470427661510466</c:v>
                </c:pt>
                <c:pt idx="14">
                  <c:v>1.7470427661510466</c:v>
                </c:pt>
                <c:pt idx="15">
                  <c:v>1.091901728844404</c:v>
                </c:pt>
                <c:pt idx="16">
                  <c:v>0.87352138307552329</c:v>
                </c:pt>
                <c:pt idx="17">
                  <c:v>0.65514103730664242</c:v>
                </c:pt>
                <c:pt idx="18">
                  <c:v>0.58234758871701553</c:v>
                </c:pt>
                <c:pt idx="19">
                  <c:v>0.43676069153776165</c:v>
                </c:pt>
                <c:pt idx="20">
                  <c:v>0.29117379435850776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5-40E0-9709-90D769E04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586704"/>
        <c:axId val="186706768"/>
      </c:barChart>
      <c:catAx>
        <c:axId val="18658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6706768"/>
        <c:crosses val="autoZero"/>
        <c:auto val="1"/>
        <c:lblAlgn val="ctr"/>
        <c:lblOffset val="100"/>
        <c:noMultiLvlLbl val="0"/>
      </c:catAx>
      <c:valAx>
        <c:axId val="18670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658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114299</xdr:colOff>
      <xdr:row>12</xdr:row>
      <xdr:rowOff>54516</xdr:rowOff>
    </xdr:from>
    <xdr:to>
      <xdr:col>10</xdr:col>
      <xdr:colOff>495299</xdr:colOff>
      <xdr:row>17</xdr:row>
      <xdr:rowOff>38100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E502F6F-790A-4145-BD30-18431D0FBD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116" t="30685" r="34735" b="53794"/>
        <a:stretch/>
      </xdr:blipFill>
      <xdr:spPr>
        <a:xfrm>
          <a:off x="5036819" y="2264316"/>
          <a:ext cx="4351020" cy="897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236220</xdr:colOff>
      <xdr:row>9</xdr:row>
      <xdr:rowOff>152400</xdr:rowOff>
    </xdr:from>
    <xdr:to>
      <xdr:col>16</xdr:col>
      <xdr:colOff>83820</xdr:colOff>
      <xdr:row>30</xdr:row>
      <xdr:rowOff>114300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68E010E-3382-41F4-9DB0-D68E8891B3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FDAF1-89A0-4CA6-8DDF-D1371775BE29}">
  <dimension ref="B1:C30"/>
  <sheetViews>
    <sheetView zoomScale="80" zoomScaleNormal="80" workbookViewId="0">
      <selection activeCell="F6" sqref="F6"/>
    </sheetView>
  </sheetViews>
  <sheetFormatPr defaultRowHeight="14.4" x14ac:dyDescent="0.3"/>
  <cols>
    <col min="2" max="2" width="30.33203125" customWidth="1"/>
    <col min="3" max="3" width="16.77734375" customWidth="1"/>
  </cols>
  <sheetData>
    <row r="1" spans="2:3" x14ac:dyDescent="0.3">
      <c r="B1" s="31" t="s">
        <v>42</v>
      </c>
      <c r="C1" s="31"/>
    </row>
    <row r="2" spans="2:3" ht="28.8" x14ac:dyDescent="0.3">
      <c r="B2" s="9" t="s">
        <v>26</v>
      </c>
      <c r="C2" s="8">
        <v>2</v>
      </c>
    </row>
    <row r="3" spans="2:3" x14ac:dyDescent="0.3">
      <c r="B3" s="10" t="s">
        <v>24</v>
      </c>
      <c r="C3" s="8">
        <v>2</v>
      </c>
    </row>
    <row r="4" spans="2:3" x14ac:dyDescent="0.3">
      <c r="B4" s="10" t="s">
        <v>25</v>
      </c>
      <c r="C4" s="8">
        <v>8</v>
      </c>
    </row>
    <row r="5" spans="2:3" x14ac:dyDescent="0.3">
      <c r="B5" s="10" t="s">
        <v>33</v>
      </c>
      <c r="C5" s="8" t="s">
        <v>34</v>
      </c>
    </row>
    <row r="7" spans="2:3" ht="31.2" x14ac:dyDescent="0.3">
      <c r="B7" s="15" t="s">
        <v>0</v>
      </c>
      <c r="C7" s="34" t="s">
        <v>51</v>
      </c>
    </row>
    <row r="8" spans="2:3" x14ac:dyDescent="0.3">
      <c r="B8" s="10" t="s">
        <v>1</v>
      </c>
      <c r="C8" s="2">
        <v>16</v>
      </c>
    </row>
    <row r="9" spans="2:3" x14ac:dyDescent="0.3">
      <c r="B9" s="10" t="s">
        <v>2</v>
      </c>
      <c r="C9" s="2">
        <v>2</v>
      </c>
    </row>
    <row r="10" spans="2:3" x14ac:dyDescent="0.3">
      <c r="B10" s="10" t="s">
        <v>3</v>
      </c>
      <c r="C10" s="2">
        <v>11</v>
      </c>
    </row>
    <row r="11" spans="2:3" x14ac:dyDescent="0.3">
      <c r="B11" s="10" t="s">
        <v>4</v>
      </c>
      <c r="C11" s="2">
        <v>7</v>
      </c>
    </row>
    <row r="12" spans="2:3" x14ac:dyDescent="0.3">
      <c r="B12" s="10" t="s">
        <v>5</v>
      </c>
      <c r="C12" s="2">
        <v>5</v>
      </c>
    </row>
    <row r="13" spans="2:3" x14ac:dyDescent="0.3">
      <c r="B13" s="10" t="s">
        <v>6</v>
      </c>
      <c r="C13" s="2">
        <v>9</v>
      </c>
    </row>
    <row r="14" spans="2:3" x14ac:dyDescent="0.3">
      <c r="B14" s="10" t="s">
        <v>7</v>
      </c>
      <c r="C14" s="2">
        <v>20</v>
      </c>
    </row>
    <row r="15" spans="2:3" x14ac:dyDescent="0.3">
      <c r="B15" s="10" t="s">
        <v>8</v>
      </c>
      <c r="C15" s="2">
        <v>7</v>
      </c>
    </row>
    <row r="16" spans="2:3" x14ac:dyDescent="0.3">
      <c r="B16" s="10" t="s">
        <v>9</v>
      </c>
      <c r="C16" s="2">
        <v>15</v>
      </c>
    </row>
    <row r="17" spans="2:3" x14ac:dyDescent="0.3">
      <c r="B17" s="10" t="s">
        <v>10</v>
      </c>
      <c r="C17" s="2">
        <v>8</v>
      </c>
    </row>
    <row r="18" spans="2:3" x14ac:dyDescent="0.3">
      <c r="B18" s="10" t="s">
        <v>11</v>
      </c>
      <c r="C18" s="2">
        <v>13</v>
      </c>
    </row>
    <row r="19" spans="2:3" x14ac:dyDescent="0.3">
      <c r="B19" s="10" t="s">
        <v>12</v>
      </c>
      <c r="C19" s="2">
        <v>11</v>
      </c>
    </row>
    <row r="20" spans="2:3" x14ac:dyDescent="0.3">
      <c r="B20" s="10" t="s">
        <v>13</v>
      </c>
      <c r="C20" s="2">
        <v>7</v>
      </c>
    </row>
    <row r="21" spans="2:3" x14ac:dyDescent="0.3">
      <c r="B21" s="10" t="s">
        <v>14</v>
      </c>
      <c r="C21" s="2">
        <v>33</v>
      </c>
    </row>
    <row r="22" spans="2:3" x14ac:dyDescent="0.3">
      <c r="B22" s="10" t="s">
        <v>15</v>
      </c>
      <c r="C22" s="2">
        <v>1</v>
      </c>
    </row>
    <row r="23" spans="2:3" x14ac:dyDescent="0.3">
      <c r="B23" s="10" t="s">
        <v>16</v>
      </c>
      <c r="C23" s="2">
        <v>3</v>
      </c>
    </row>
    <row r="24" spans="2:3" x14ac:dyDescent="0.3">
      <c r="B24" s="10" t="s">
        <v>17</v>
      </c>
      <c r="C24" s="2">
        <v>1</v>
      </c>
    </row>
    <row r="25" spans="2:3" x14ac:dyDescent="0.3">
      <c r="B25" s="10" t="s">
        <v>18</v>
      </c>
      <c r="C25" s="2">
        <v>2</v>
      </c>
    </row>
    <row r="26" spans="2:3" x14ac:dyDescent="0.3">
      <c r="B26" s="36" t="s">
        <v>19</v>
      </c>
      <c r="C26" s="11">
        <v>0</v>
      </c>
    </row>
    <row r="27" spans="2:3" x14ac:dyDescent="0.3">
      <c r="B27" s="10" t="s">
        <v>20</v>
      </c>
      <c r="C27" s="2">
        <v>17</v>
      </c>
    </row>
    <row r="28" spans="2:3" x14ac:dyDescent="0.3">
      <c r="B28" s="10" t="s">
        <v>22</v>
      </c>
      <c r="C28" s="2">
        <v>2</v>
      </c>
    </row>
    <row r="29" spans="2:3" x14ac:dyDescent="0.3">
      <c r="B29" s="10" t="s">
        <v>21</v>
      </c>
      <c r="C29" s="2">
        <v>17</v>
      </c>
    </row>
    <row r="30" spans="2:3" ht="15.6" x14ac:dyDescent="0.3">
      <c r="C30" s="5">
        <f>SUM(C8:C29)</f>
        <v>207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90C9C-0CF0-4CCC-87D9-A9F32616B293}">
  <dimension ref="A1:J30"/>
  <sheetViews>
    <sheetView zoomScale="80" zoomScaleNormal="80" workbookViewId="0">
      <selection activeCell="E19" sqref="E19:F19"/>
    </sheetView>
  </sheetViews>
  <sheetFormatPr defaultRowHeight="14.4" x14ac:dyDescent="0.3"/>
  <cols>
    <col min="1" max="1" width="26.6640625" bestFit="1" customWidth="1"/>
    <col min="2" max="2" width="9.88671875" customWidth="1"/>
    <col min="3" max="3" width="12.77734375" customWidth="1"/>
    <col min="6" max="6" width="18.5546875" bestFit="1" customWidth="1"/>
    <col min="7" max="7" width="4.44140625" bestFit="1" customWidth="1"/>
    <col min="9" max="9" width="21" customWidth="1"/>
    <col min="10" max="10" width="5" bestFit="1" customWidth="1"/>
  </cols>
  <sheetData>
    <row r="1" spans="1:10" x14ac:dyDescent="0.3">
      <c r="A1" s="32" t="s">
        <v>42</v>
      </c>
      <c r="B1" s="32"/>
    </row>
    <row r="2" spans="1:10" ht="28.8" x14ac:dyDescent="0.3">
      <c r="A2" s="9" t="s">
        <v>26</v>
      </c>
      <c r="B2" s="8">
        <v>2</v>
      </c>
      <c r="F2" s="28" t="s">
        <v>28</v>
      </c>
      <c r="G2" s="8">
        <v>1.5</v>
      </c>
      <c r="H2" s="29"/>
      <c r="I2" s="28" t="s">
        <v>28</v>
      </c>
      <c r="J2" s="8">
        <v>2</v>
      </c>
    </row>
    <row r="3" spans="1:10" x14ac:dyDescent="0.3">
      <c r="A3" s="10" t="s">
        <v>24</v>
      </c>
      <c r="B3" s="8">
        <v>2</v>
      </c>
      <c r="F3" s="28" t="s">
        <v>31</v>
      </c>
      <c r="G3" s="30">
        <v>0.86</v>
      </c>
      <c r="H3" s="29"/>
      <c r="I3" s="28" t="s">
        <v>31</v>
      </c>
      <c r="J3" s="27">
        <v>0.95</v>
      </c>
    </row>
    <row r="4" spans="1:10" x14ac:dyDescent="0.3">
      <c r="A4" s="10" t="s">
        <v>25</v>
      </c>
      <c r="B4" s="8">
        <v>8</v>
      </c>
      <c r="F4" s="28" t="s">
        <v>29</v>
      </c>
      <c r="G4" s="30">
        <f>1-G3</f>
        <v>0.14000000000000001</v>
      </c>
      <c r="H4" s="29"/>
      <c r="I4" s="28" t="s">
        <v>29</v>
      </c>
      <c r="J4" s="27">
        <f>1-J3</f>
        <v>5.0000000000000044E-2</v>
      </c>
    </row>
    <row r="5" spans="1:10" x14ac:dyDescent="0.3">
      <c r="A5" s="10" t="s">
        <v>33</v>
      </c>
      <c r="B5" s="8" t="s">
        <v>34</v>
      </c>
      <c r="F5" s="28" t="s">
        <v>32</v>
      </c>
      <c r="G5" s="30">
        <f>MAXA(C8:C29)</f>
        <v>0.15942028985507245</v>
      </c>
      <c r="H5" s="29"/>
      <c r="I5" s="28" t="s">
        <v>32</v>
      </c>
      <c r="J5" s="27">
        <f>MAXA(C8:C29)</f>
        <v>0.15942028985507245</v>
      </c>
    </row>
    <row r="7" spans="1:10" ht="15.6" x14ac:dyDescent="0.3">
      <c r="A7" s="5" t="s">
        <v>0</v>
      </c>
      <c r="B7" s="5" t="s">
        <v>23</v>
      </c>
      <c r="C7" s="5" t="s">
        <v>27</v>
      </c>
      <c r="F7" s="25" t="s">
        <v>30</v>
      </c>
      <c r="G7" s="26">
        <f>(G2^2*(1-G5))/(G4^2*G5)</f>
        <v>605.2875695732838</v>
      </c>
      <c r="I7" s="25" t="s">
        <v>30</v>
      </c>
      <c r="J7" s="26">
        <f>(J2^2*(1-J5))/(J4^2*J5)</f>
        <v>8436.3636363636215</v>
      </c>
    </row>
    <row r="8" spans="1:10" x14ac:dyDescent="0.3">
      <c r="A8" s="10" t="s">
        <v>1</v>
      </c>
      <c r="B8" s="2">
        <v>16</v>
      </c>
      <c r="C8" s="3">
        <f>B8/$B$30</f>
        <v>7.7294685990338161E-2</v>
      </c>
    </row>
    <row r="9" spans="1:10" x14ac:dyDescent="0.3">
      <c r="A9" s="10" t="s">
        <v>2</v>
      </c>
      <c r="B9" s="2">
        <v>2</v>
      </c>
      <c r="C9" s="3">
        <f t="shared" ref="C9:C29" si="0">B9/$B$30</f>
        <v>9.6618357487922701E-3</v>
      </c>
    </row>
    <row r="10" spans="1:10" x14ac:dyDescent="0.3">
      <c r="A10" s="10" t="s">
        <v>3</v>
      </c>
      <c r="B10" s="2">
        <v>11</v>
      </c>
      <c r="C10" s="3">
        <f t="shared" si="0"/>
        <v>5.3140096618357488E-2</v>
      </c>
    </row>
    <row r="11" spans="1:10" x14ac:dyDescent="0.3">
      <c r="A11" s="10" t="s">
        <v>4</v>
      </c>
      <c r="B11" s="2">
        <v>7</v>
      </c>
      <c r="C11" s="3">
        <f t="shared" si="0"/>
        <v>3.3816425120772944E-2</v>
      </c>
    </row>
    <row r="12" spans="1:10" x14ac:dyDescent="0.3">
      <c r="A12" s="10" t="s">
        <v>5</v>
      </c>
      <c r="B12" s="2">
        <v>5</v>
      </c>
      <c r="C12" s="3">
        <f t="shared" si="0"/>
        <v>2.4154589371980676E-2</v>
      </c>
    </row>
    <row r="13" spans="1:10" x14ac:dyDescent="0.3">
      <c r="A13" s="10" t="s">
        <v>6</v>
      </c>
      <c r="B13" s="2">
        <v>9</v>
      </c>
      <c r="C13" s="3">
        <f t="shared" si="0"/>
        <v>4.3478260869565216E-2</v>
      </c>
    </row>
    <row r="14" spans="1:10" x14ac:dyDescent="0.3">
      <c r="A14" s="10" t="s">
        <v>7</v>
      </c>
      <c r="B14" s="2">
        <v>20</v>
      </c>
      <c r="C14" s="3">
        <f t="shared" si="0"/>
        <v>9.6618357487922704E-2</v>
      </c>
    </row>
    <row r="15" spans="1:10" x14ac:dyDescent="0.3">
      <c r="A15" s="10" t="s">
        <v>8</v>
      </c>
      <c r="B15" s="2">
        <v>7</v>
      </c>
      <c r="C15" s="3">
        <f t="shared" si="0"/>
        <v>3.3816425120772944E-2</v>
      </c>
    </row>
    <row r="16" spans="1:10" x14ac:dyDescent="0.3">
      <c r="A16" s="10" t="s">
        <v>9</v>
      </c>
      <c r="B16" s="2">
        <v>15</v>
      </c>
      <c r="C16" s="3">
        <f t="shared" si="0"/>
        <v>7.2463768115942032E-2</v>
      </c>
    </row>
    <row r="17" spans="1:6" x14ac:dyDescent="0.3">
      <c r="A17" s="10" t="s">
        <v>10</v>
      </c>
      <c r="B17" s="2">
        <v>8</v>
      </c>
      <c r="C17" s="3">
        <f t="shared" si="0"/>
        <v>3.864734299516908E-2</v>
      </c>
    </row>
    <row r="18" spans="1:6" x14ac:dyDescent="0.3">
      <c r="A18" s="10" t="s">
        <v>11</v>
      </c>
      <c r="B18" s="2">
        <v>13</v>
      </c>
      <c r="C18" s="3">
        <f t="shared" si="0"/>
        <v>6.280193236714976E-2</v>
      </c>
    </row>
    <row r="19" spans="1:6" x14ac:dyDescent="0.3">
      <c r="A19" s="10" t="s">
        <v>12</v>
      </c>
      <c r="B19" s="2">
        <v>11</v>
      </c>
      <c r="C19" s="3">
        <f t="shared" si="0"/>
        <v>5.3140096618357488E-2</v>
      </c>
    </row>
    <row r="20" spans="1:6" x14ac:dyDescent="0.3">
      <c r="A20" s="10" t="s">
        <v>13</v>
      </c>
      <c r="B20" s="2">
        <v>7</v>
      </c>
      <c r="C20" s="3">
        <f t="shared" si="0"/>
        <v>3.3816425120772944E-2</v>
      </c>
    </row>
    <row r="21" spans="1:6" ht="18" x14ac:dyDescent="0.35">
      <c r="A21" s="10" t="s">
        <v>14</v>
      </c>
      <c r="B21" s="2">
        <v>33</v>
      </c>
      <c r="C21" s="3">
        <f t="shared" si="0"/>
        <v>0.15942028985507245</v>
      </c>
      <c r="F21" s="33" t="s">
        <v>39</v>
      </c>
    </row>
    <row r="22" spans="1:6" x14ac:dyDescent="0.3">
      <c r="A22" s="10" t="s">
        <v>15</v>
      </c>
      <c r="B22" s="2">
        <v>1</v>
      </c>
      <c r="C22" s="3">
        <f t="shared" si="0"/>
        <v>4.830917874396135E-3</v>
      </c>
    </row>
    <row r="23" spans="1:6" x14ac:dyDescent="0.3">
      <c r="A23" s="10" t="s">
        <v>16</v>
      </c>
      <c r="B23" s="2">
        <v>3</v>
      </c>
      <c r="C23" s="3">
        <f t="shared" si="0"/>
        <v>1.4492753623188406E-2</v>
      </c>
    </row>
    <row r="24" spans="1:6" x14ac:dyDescent="0.3">
      <c r="A24" s="10" t="s">
        <v>17</v>
      </c>
      <c r="B24" s="2">
        <v>1</v>
      </c>
      <c r="C24" s="3">
        <f t="shared" si="0"/>
        <v>4.830917874396135E-3</v>
      </c>
    </row>
    <row r="25" spans="1:6" x14ac:dyDescent="0.3">
      <c r="A25" s="10" t="s">
        <v>18</v>
      </c>
      <c r="B25" s="2">
        <v>2</v>
      </c>
      <c r="C25" s="3">
        <f t="shared" si="0"/>
        <v>9.6618357487922701E-3</v>
      </c>
    </row>
    <row r="26" spans="1:6" x14ac:dyDescent="0.3">
      <c r="A26" s="36" t="s">
        <v>19</v>
      </c>
      <c r="B26" s="11">
        <v>0</v>
      </c>
      <c r="C26" s="12">
        <f t="shared" si="0"/>
        <v>0</v>
      </c>
      <c r="D26" t="s">
        <v>43</v>
      </c>
    </row>
    <row r="27" spans="1:6" x14ac:dyDescent="0.3">
      <c r="A27" s="10" t="s">
        <v>20</v>
      </c>
      <c r="B27" s="2">
        <v>17</v>
      </c>
      <c r="C27" s="3">
        <f t="shared" si="0"/>
        <v>8.2125603864734303E-2</v>
      </c>
    </row>
    <row r="28" spans="1:6" x14ac:dyDescent="0.3">
      <c r="A28" s="10" t="s">
        <v>22</v>
      </c>
      <c r="B28" s="2">
        <v>2</v>
      </c>
      <c r="C28" s="3">
        <f t="shared" si="0"/>
        <v>9.6618357487922701E-3</v>
      </c>
    </row>
    <row r="29" spans="1:6" x14ac:dyDescent="0.3">
      <c r="A29" s="10" t="s">
        <v>21</v>
      </c>
      <c r="B29" s="2">
        <v>17</v>
      </c>
      <c r="C29" s="3">
        <f t="shared" si="0"/>
        <v>8.2125603864734303E-2</v>
      </c>
    </row>
    <row r="30" spans="1:6" ht="15.6" x14ac:dyDescent="0.3">
      <c r="B30" s="5">
        <f>SUM(B8:B29)</f>
        <v>207</v>
      </c>
      <c r="C30" s="6">
        <f>SUM(C8:C29)</f>
        <v>1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92B11-AC5B-43C7-A6C9-01F290852908}">
  <dimension ref="A1:B35"/>
  <sheetViews>
    <sheetView topLeftCell="A13" workbookViewId="0">
      <selection activeCell="D16" sqref="D16"/>
    </sheetView>
  </sheetViews>
  <sheetFormatPr defaultRowHeight="14.4" x14ac:dyDescent="0.3"/>
  <cols>
    <col min="1" max="1" width="26.44140625" customWidth="1"/>
    <col min="2" max="2" width="24.6640625" customWidth="1"/>
    <col min="3" max="3" width="12" bestFit="1" customWidth="1"/>
    <col min="4" max="4" width="10.44140625" bestFit="1" customWidth="1"/>
    <col min="5" max="5" width="18.77734375" bestFit="1" customWidth="1"/>
  </cols>
  <sheetData>
    <row r="1" spans="1:2" x14ac:dyDescent="0.3">
      <c r="A1" s="31" t="s">
        <v>44</v>
      </c>
      <c r="B1" s="31"/>
    </row>
    <row r="2" spans="1:2" ht="28.8" x14ac:dyDescent="0.3">
      <c r="A2" s="9" t="s">
        <v>26</v>
      </c>
      <c r="B2" s="8">
        <v>5</v>
      </c>
    </row>
    <row r="3" spans="1:2" x14ac:dyDescent="0.3">
      <c r="A3" s="10" t="s">
        <v>24</v>
      </c>
      <c r="B3" s="4">
        <v>2</v>
      </c>
    </row>
    <row r="4" spans="1:2" x14ac:dyDescent="0.3">
      <c r="A4" s="10" t="s">
        <v>25</v>
      </c>
      <c r="B4" s="4">
        <v>8</v>
      </c>
    </row>
    <row r="5" spans="1:2" x14ac:dyDescent="0.3">
      <c r="A5" s="10" t="s">
        <v>35</v>
      </c>
      <c r="B5" s="8" t="s">
        <v>34</v>
      </c>
    </row>
    <row r="6" spans="1:2" x14ac:dyDescent="0.3">
      <c r="A6" s="10" t="s">
        <v>36</v>
      </c>
      <c r="B6" s="4">
        <f>B2*B3*16</f>
        <v>160</v>
      </c>
    </row>
    <row r="7" spans="1:2" x14ac:dyDescent="0.3">
      <c r="A7" s="10" t="s">
        <v>37</v>
      </c>
      <c r="B7" s="4">
        <f>B2*B3*B4</f>
        <v>80</v>
      </c>
    </row>
    <row r="9" spans="1:2" x14ac:dyDescent="0.3">
      <c r="A9" s="24" t="s">
        <v>45</v>
      </c>
      <c r="B9" s="1">
        <v>1100</v>
      </c>
    </row>
    <row r="10" spans="1:2" x14ac:dyDescent="0.3">
      <c r="A10" s="23" t="s">
        <v>40</v>
      </c>
      <c r="B10" s="22">
        <f>B9/B6</f>
        <v>6.875</v>
      </c>
    </row>
    <row r="13" spans="1:2" ht="15.6" x14ac:dyDescent="0.3">
      <c r="A13" s="14" t="s">
        <v>0</v>
      </c>
      <c r="B13" s="7" t="s">
        <v>50</v>
      </c>
    </row>
    <row r="14" spans="1:2" x14ac:dyDescent="0.3">
      <c r="A14" s="10" t="s">
        <v>1</v>
      </c>
      <c r="B14" s="2">
        <v>78</v>
      </c>
    </row>
    <row r="15" spans="1:2" x14ac:dyDescent="0.3">
      <c r="A15" s="10" t="s">
        <v>2</v>
      </c>
      <c r="B15" s="2">
        <v>9</v>
      </c>
    </row>
    <row r="16" spans="1:2" x14ac:dyDescent="0.3">
      <c r="A16" s="10" t="s">
        <v>3</v>
      </c>
      <c r="B16" s="2">
        <v>58</v>
      </c>
    </row>
    <row r="17" spans="1:2" x14ac:dyDescent="0.3">
      <c r="A17" s="10" t="s">
        <v>4</v>
      </c>
      <c r="B17" s="2">
        <v>56</v>
      </c>
    </row>
    <row r="18" spans="1:2" x14ac:dyDescent="0.3">
      <c r="A18" s="10" t="s">
        <v>5</v>
      </c>
      <c r="B18" s="2">
        <v>24</v>
      </c>
    </row>
    <row r="19" spans="1:2" x14ac:dyDescent="0.3">
      <c r="A19" s="10" t="s">
        <v>6</v>
      </c>
      <c r="B19" s="2">
        <v>45</v>
      </c>
    </row>
    <row r="20" spans="1:2" x14ac:dyDescent="0.3">
      <c r="A20" s="10" t="s">
        <v>7</v>
      </c>
      <c r="B20" s="2">
        <v>130</v>
      </c>
    </row>
    <row r="21" spans="1:2" x14ac:dyDescent="0.3">
      <c r="A21" s="10" t="s">
        <v>8</v>
      </c>
      <c r="B21" s="2">
        <v>38</v>
      </c>
    </row>
    <row r="22" spans="1:2" x14ac:dyDescent="0.3">
      <c r="A22" s="10" t="s">
        <v>9</v>
      </c>
      <c r="B22" s="2">
        <v>82</v>
      </c>
    </row>
    <row r="23" spans="1:2" x14ac:dyDescent="0.3">
      <c r="A23" s="10" t="s">
        <v>10</v>
      </c>
      <c r="B23" s="2">
        <v>42</v>
      </c>
    </row>
    <row r="24" spans="1:2" x14ac:dyDescent="0.3">
      <c r="A24" s="10" t="s">
        <v>11</v>
      </c>
      <c r="B24" s="2">
        <v>65</v>
      </c>
    </row>
    <row r="25" spans="1:2" x14ac:dyDescent="0.3">
      <c r="A25" s="10" t="s">
        <v>12</v>
      </c>
      <c r="B25" s="2">
        <v>58</v>
      </c>
    </row>
    <row r="26" spans="1:2" x14ac:dyDescent="0.3">
      <c r="A26" s="10" t="s">
        <v>13</v>
      </c>
      <c r="B26" s="2">
        <v>24</v>
      </c>
    </row>
    <row r="27" spans="1:2" x14ac:dyDescent="0.3">
      <c r="A27" s="10" t="s">
        <v>14</v>
      </c>
      <c r="B27" s="2">
        <v>170</v>
      </c>
    </row>
    <row r="28" spans="1:2" x14ac:dyDescent="0.3">
      <c r="A28" s="10" t="s">
        <v>15</v>
      </c>
      <c r="B28" s="2">
        <v>4</v>
      </c>
    </row>
    <row r="29" spans="1:2" x14ac:dyDescent="0.3">
      <c r="A29" s="10" t="s">
        <v>16</v>
      </c>
      <c r="B29" s="2">
        <v>15</v>
      </c>
    </row>
    <row r="30" spans="1:2" x14ac:dyDescent="0.3">
      <c r="A30" s="10" t="s">
        <v>17</v>
      </c>
      <c r="B30" s="2">
        <v>6</v>
      </c>
    </row>
    <row r="31" spans="1:2" x14ac:dyDescent="0.3">
      <c r="A31" s="10" t="s">
        <v>18</v>
      </c>
      <c r="B31" s="2">
        <v>8</v>
      </c>
    </row>
    <row r="32" spans="1:2" x14ac:dyDescent="0.3">
      <c r="A32" s="10" t="s">
        <v>20</v>
      </c>
      <c r="B32" s="2">
        <v>90</v>
      </c>
    </row>
    <row r="33" spans="1:2" x14ac:dyDescent="0.3">
      <c r="A33" s="10" t="s">
        <v>22</v>
      </c>
      <c r="B33" s="2">
        <v>12</v>
      </c>
    </row>
    <row r="34" spans="1:2" x14ac:dyDescent="0.3">
      <c r="A34" s="10" t="s">
        <v>21</v>
      </c>
      <c r="B34" s="2">
        <v>85</v>
      </c>
    </row>
    <row r="35" spans="1:2" ht="15.6" x14ac:dyDescent="0.3">
      <c r="B35" s="5">
        <f>SUM(B14:B34)</f>
        <v>1099</v>
      </c>
    </row>
  </sheetData>
  <mergeCells count="1">
    <mergeCell ref="A1:B1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F040B-15FC-4537-83D1-8BE2576A95D0}">
  <dimension ref="A1:G34"/>
  <sheetViews>
    <sheetView tabSelected="1" workbookViewId="0">
      <selection activeCell="F4" sqref="F4"/>
    </sheetView>
  </sheetViews>
  <sheetFormatPr defaultRowHeight="14.4" x14ac:dyDescent="0.3"/>
  <cols>
    <col min="1" max="1" width="29.6640625" customWidth="1"/>
    <col min="2" max="2" width="13.88671875" bestFit="1" customWidth="1"/>
    <col min="3" max="3" width="13" customWidth="1"/>
    <col min="4" max="4" width="14.44140625" customWidth="1"/>
    <col min="5" max="5" width="10.44140625" bestFit="1" customWidth="1"/>
    <col min="6" max="6" width="18.33203125" customWidth="1"/>
  </cols>
  <sheetData>
    <row r="1" spans="1:7" x14ac:dyDescent="0.3">
      <c r="A1" s="31" t="s">
        <v>42</v>
      </c>
      <c r="B1" s="31"/>
    </row>
    <row r="2" spans="1:7" ht="28.8" x14ac:dyDescent="0.3">
      <c r="A2" s="9" t="s">
        <v>26</v>
      </c>
      <c r="B2" s="4">
        <v>5</v>
      </c>
    </row>
    <row r="3" spans="1:7" x14ac:dyDescent="0.3">
      <c r="A3" s="10" t="s">
        <v>24</v>
      </c>
      <c r="B3" s="4">
        <v>2</v>
      </c>
      <c r="F3" t="s">
        <v>40</v>
      </c>
      <c r="G3" s="13">
        <f>B34/B6</f>
        <v>6.8687500000000004</v>
      </c>
    </row>
    <row r="4" spans="1:7" x14ac:dyDescent="0.3">
      <c r="A4" s="10" t="s">
        <v>25</v>
      </c>
      <c r="B4" s="4">
        <v>8</v>
      </c>
    </row>
    <row r="5" spans="1:7" x14ac:dyDescent="0.3">
      <c r="A5" s="10" t="s">
        <v>35</v>
      </c>
      <c r="B5" s="8" t="s">
        <v>34</v>
      </c>
    </row>
    <row r="6" spans="1:7" x14ac:dyDescent="0.3">
      <c r="A6" s="10" t="s">
        <v>36</v>
      </c>
      <c r="B6" s="4">
        <f>B2*B3*16</f>
        <v>160</v>
      </c>
    </row>
    <row r="7" spans="1:7" x14ac:dyDescent="0.3">
      <c r="A7" s="10" t="s">
        <v>37</v>
      </c>
      <c r="B7" s="4">
        <f>B2*B3*B4</f>
        <v>80</v>
      </c>
    </row>
    <row r="8" spans="1:7" x14ac:dyDescent="0.3">
      <c r="A8" s="10" t="s">
        <v>41</v>
      </c>
      <c r="B8" s="21">
        <v>40000</v>
      </c>
    </row>
    <row r="12" spans="1:7" ht="35.4" customHeight="1" x14ac:dyDescent="0.3">
      <c r="A12" s="34" t="s">
        <v>38</v>
      </c>
      <c r="B12" s="34" t="s">
        <v>23</v>
      </c>
      <c r="C12" s="34" t="s">
        <v>46</v>
      </c>
      <c r="D12" s="34" t="s">
        <v>49</v>
      </c>
      <c r="E12" s="34" t="s">
        <v>47</v>
      </c>
      <c r="F12" s="35" t="s">
        <v>48</v>
      </c>
    </row>
    <row r="13" spans="1:7" x14ac:dyDescent="0.3">
      <c r="A13" s="10" t="s">
        <v>14</v>
      </c>
      <c r="B13" s="2">
        <v>170</v>
      </c>
      <c r="C13" s="18">
        <f t="shared" ref="C13:C33" si="0">B13/$B$34</f>
        <v>0.15468607825295724</v>
      </c>
      <c r="D13" s="17">
        <f t="shared" ref="D13:D33" si="1">C13*$B$7</f>
        <v>12.374886260236579</v>
      </c>
      <c r="E13" s="17">
        <f t="shared" ref="E13:E33" si="2">D13/8</f>
        <v>1.5468607825295724</v>
      </c>
      <c r="F13" s="19">
        <f>E13*$B$8</f>
        <v>61874.431301182893</v>
      </c>
    </row>
    <row r="14" spans="1:7" x14ac:dyDescent="0.3">
      <c r="A14" s="10" t="s">
        <v>7</v>
      </c>
      <c r="B14" s="2">
        <v>130</v>
      </c>
      <c r="C14" s="18">
        <f t="shared" si="0"/>
        <v>0.11828935395814377</v>
      </c>
      <c r="D14" s="17">
        <f t="shared" si="1"/>
        <v>9.4631483166515018</v>
      </c>
      <c r="E14" s="17">
        <f t="shared" si="2"/>
        <v>1.1828935395814377</v>
      </c>
      <c r="F14" s="19">
        <f t="shared" ref="F14:F33" si="3">E14*$B$8</f>
        <v>47315.741583257506</v>
      </c>
    </row>
    <row r="15" spans="1:7" x14ac:dyDescent="0.3">
      <c r="A15" s="10" t="s">
        <v>20</v>
      </c>
      <c r="B15" s="2">
        <v>90</v>
      </c>
      <c r="C15" s="18">
        <f t="shared" si="0"/>
        <v>8.1892629663330302E-2</v>
      </c>
      <c r="D15" s="17">
        <f t="shared" si="1"/>
        <v>6.5514103730664246</v>
      </c>
      <c r="E15" s="17">
        <f t="shared" si="2"/>
        <v>0.81892629663330307</v>
      </c>
      <c r="F15" s="19">
        <f t="shared" si="3"/>
        <v>32757.051865332123</v>
      </c>
    </row>
    <row r="16" spans="1:7" x14ac:dyDescent="0.3">
      <c r="A16" s="10" t="s">
        <v>21</v>
      </c>
      <c r="B16" s="2">
        <v>85</v>
      </c>
      <c r="C16" s="18">
        <f t="shared" si="0"/>
        <v>7.7343039126478622E-2</v>
      </c>
      <c r="D16" s="17">
        <f t="shared" si="1"/>
        <v>6.1874431301182895</v>
      </c>
      <c r="E16" s="17">
        <f t="shared" si="2"/>
        <v>0.77343039126478619</v>
      </c>
      <c r="F16" s="19">
        <f t="shared" si="3"/>
        <v>30937.215650591446</v>
      </c>
    </row>
    <row r="17" spans="1:6" x14ac:dyDescent="0.3">
      <c r="A17" s="10" t="s">
        <v>9</v>
      </c>
      <c r="B17" s="2">
        <v>82</v>
      </c>
      <c r="C17" s="18">
        <f t="shared" si="0"/>
        <v>7.4613284804367602E-2</v>
      </c>
      <c r="D17" s="17">
        <f t="shared" si="1"/>
        <v>5.9690627843494077</v>
      </c>
      <c r="E17" s="17">
        <f t="shared" si="2"/>
        <v>0.74613284804367597</v>
      </c>
      <c r="F17" s="19">
        <f t="shared" si="3"/>
        <v>29845.313921747038</v>
      </c>
    </row>
    <row r="18" spans="1:6" x14ac:dyDescent="0.3">
      <c r="A18" s="10" t="s">
        <v>1</v>
      </c>
      <c r="B18" s="2">
        <v>78</v>
      </c>
      <c r="C18" s="18">
        <f t="shared" si="0"/>
        <v>7.0973612374886266E-2</v>
      </c>
      <c r="D18" s="17">
        <f t="shared" si="1"/>
        <v>5.6778889899909011</v>
      </c>
      <c r="E18" s="17">
        <f t="shared" si="2"/>
        <v>0.70973612374886264</v>
      </c>
      <c r="F18" s="19">
        <f t="shared" si="3"/>
        <v>28389.444949954504</v>
      </c>
    </row>
    <row r="19" spans="1:6" x14ac:dyDescent="0.3">
      <c r="A19" s="10" t="s">
        <v>11</v>
      </c>
      <c r="B19" s="2">
        <v>65</v>
      </c>
      <c r="C19" s="18">
        <f t="shared" si="0"/>
        <v>5.9144676979071886E-2</v>
      </c>
      <c r="D19" s="17">
        <f t="shared" si="1"/>
        <v>4.7315741583257509</v>
      </c>
      <c r="E19" s="17">
        <f t="shared" si="2"/>
        <v>0.59144676979071886</v>
      </c>
      <c r="F19" s="19">
        <f t="shared" si="3"/>
        <v>23657.870791628753</v>
      </c>
    </row>
    <row r="20" spans="1:6" x14ac:dyDescent="0.3">
      <c r="A20" s="10" t="s">
        <v>3</v>
      </c>
      <c r="B20" s="2">
        <v>58</v>
      </c>
      <c r="C20" s="18">
        <f t="shared" si="0"/>
        <v>5.2775250227479524E-2</v>
      </c>
      <c r="D20" s="17">
        <f t="shared" si="1"/>
        <v>4.2220200181983616</v>
      </c>
      <c r="E20" s="17">
        <f t="shared" si="2"/>
        <v>0.5277525022747952</v>
      </c>
      <c r="F20" s="19">
        <f t="shared" si="3"/>
        <v>21110.100090991808</v>
      </c>
    </row>
    <row r="21" spans="1:6" x14ac:dyDescent="0.3">
      <c r="A21" s="10" t="s">
        <v>12</v>
      </c>
      <c r="B21" s="2">
        <v>58</v>
      </c>
      <c r="C21" s="18">
        <f t="shared" si="0"/>
        <v>5.2775250227479524E-2</v>
      </c>
      <c r="D21" s="17">
        <f t="shared" si="1"/>
        <v>4.2220200181983616</v>
      </c>
      <c r="E21" s="17">
        <f t="shared" si="2"/>
        <v>0.5277525022747952</v>
      </c>
      <c r="F21" s="19">
        <f t="shared" si="3"/>
        <v>21110.100090991808</v>
      </c>
    </row>
    <row r="22" spans="1:6" x14ac:dyDescent="0.3">
      <c r="A22" s="10" t="s">
        <v>4</v>
      </c>
      <c r="B22" s="2">
        <v>56</v>
      </c>
      <c r="C22" s="18">
        <f t="shared" si="0"/>
        <v>5.0955414012738856E-2</v>
      </c>
      <c r="D22" s="17">
        <f t="shared" si="1"/>
        <v>4.0764331210191083</v>
      </c>
      <c r="E22" s="17">
        <f t="shared" si="2"/>
        <v>0.50955414012738853</v>
      </c>
      <c r="F22" s="19">
        <f t="shared" si="3"/>
        <v>20382.165605095543</v>
      </c>
    </row>
    <row r="23" spans="1:6" x14ac:dyDescent="0.3">
      <c r="A23" s="10" t="s">
        <v>6</v>
      </c>
      <c r="B23" s="2">
        <v>45</v>
      </c>
      <c r="C23" s="18">
        <f t="shared" si="0"/>
        <v>4.0946314831665151E-2</v>
      </c>
      <c r="D23" s="17">
        <f t="shared" si="1"/>
        <v>3.2757051865332123</v>
      </c>
      <c r="E23" s="17">
        <f t="shared" si="2"/>
        <v>0.40946314831665154</v>
      </c>
      <c r="F23" s="19">
        <f t="shared" si="3"/>
        <v>16378.525932666062</v>
      </c>
    </row>
    <row r="24" spans="1:6" x14ac:dyDescent="0.3">
      <c r="A24" s="10" t="s">
        <v>10</v>
      </c>
      <c r="B24" s="2">
        <v>42</v>
      </c>
      <c r="C24" s="18">
        <f t="shared" si="0"/>
        <v>3.8216560509554139E-2</v>
      </c>
      <c r="D24" s="17">
        <f t="shared" si="1"/>
        <v>3.057324840764331</v>
      </c>
      <c r="E24" s="17">
        <f t="shared" si="2"/>
        <v>0.38216560509554137</v>
      </c>
      <c r="F24" s="19">
        <f t="shared" si="3"/>
        <v>15286.624203821655</v>
      </c>
    </row>
    <row r="25" spans="1:6" x14ac:dyDescent="0.3">
      <c r="A25" s="10" t="s">
        <v>8</v>
      </c>
      <c r="B25" s="2">
        <v>38</v>
      </c>
      <c r="C25" s="18">
        <f t="shared" si="0"/>
        <v>3.4576888080072796E-2</v>
      </c>
      <c r="D25" s="17">
        <f t="shared" si="1"/>
        <v>2.7661510464058239</v>
      </c>
      <c r="E25" s="17">
        <f t="shared" si="2"/>
        <v>0.34576888080072798</v>
      </c>
      <c r="F25" s="19">
        <f t="shared" si="3"/>
        <v>13830.75523202912</v>
      </c>
    </row>
    <row r="26" spans="1:6" x14ac:dyDescent="0.3">
      <c r="A26" s="10" t="s">
        <v>5</v>
      </c>
      <c r="B26" s="2">
        <v>24</v>
      </c>
      <c r="C26" s="18">
        <f t="shared" si="0"/>
        <v>2.1838034576888082E-2</v>
      </c>
      <c r="D26" s="17">
        <f t="shared" si="1"/>
        <v>1.7470427661510466</v>
      </c>
      <c r="E26" s="17">
        <f t="shared" si="2"/>
        <v>0.21838034576888082</v>
      </c>
      <c r="F26" s="19">
        <f t="shared" si="3"/>
        <v>8735.2138307552323</v>
      </c>
    </row>
    <row r="27" spans="1:6" x14ac:dyDescent="0.3">
      <c r="A27" s="10" t="s">
        <v>13</v>
      </c>
      <c r="B27" s="2">
        <v>24</v>
      </c>
      <c r="C27" s="18">
        <f t="shared" si="0"/>
        <v>2.1838034576888082E-2</v>
      </c>
      <c r="D27" s="17">
        <f t="shared" si="1"/>
        <v>1.7470427661510466</v>
      </c>
      <c r="E27" s="17">
        <f t="shared" si="2"/>
        <v>0.21838034576888082</v>
      </c>
      <c r="F27" s="19">
        <f t="shared" si="3"/>
        <v>8735.2138307552323</v>
      </c>
    </row>
    <row r="28" spans="1:6" x14ac:dyDescent="0.3">
      <c r="A28" s="10" t="s">
        <v>16</v>
      </c>
      <c r="B28" s="2">
        <v>15</v>
      </c>
      <c r="C28" s="18">
        <f t="shared" si="0"/>
        <v>1.364877161055505E-2</v>
      </c>
      <c r="D28" s="17">
        <f t="shared" si="1"/>
        <v>1.091901728844404</v>
      </c>
      <c r="E28" s="17">
        <f t="shared" si="2"/>
        <v>0.13648771610555049</v>
      </c>
      <c r="F28" s="19">
        <f t="shared" si="3"/>
        <v>5459.5086442220199</v>
      </c>
    </row>
    <row r="29" spans="1:6" x14ac:dyDescent="0.3">
      <c r="A29" s="10" t="s">
        <v>22</v>
      </c>
      <c r="B29" s="2">
        <v>12</v>
      </c>
      <c r="C29" s="18">
        <f t="shared" si="0"/>
        <v>1.0919017288444041E-2</v>
      </c>
      <c r="D29" s="17">
        <f t="shared" si="1"/>
        <v>0.87352138307552329</v>
      </c>
      <c r="E29" s="17">
        <f t="shared" si="2"/>
        <v>0.10919017288444041</v>
      </c>
      <c r="F29" s="19">
        <f t="shared" si="3"/>
        <v>4367.6069153776161</v>
      </c>
    </row>
    <row r="30" spans="1:6" x14ac:dyDescent="0.3">
      <c r="A30" s="10" t="s">
        <v>2</v>
      </c>
      <c r="B30" s="2">
        <v>9</v>
      </c>
      <c r="C30" s="18">
        <f t="shared" si="0"/>
        <v>8.1892629663330302E-3</v>
      </c>
      <c r="D30" s="17">
        <f t="shared" si="1"/>
        <v>0.65514103730664242</v>
      </c>
      <c r="E30" s="17">
        <f t="shared" si="2"/>
        <v>8.1892629663330302E-2</v>
      </c>
      <c r="F30" s="19">
        <f t="shared" si="3"/>
        <v>3275.7051865332119</v>
      </c>
    </row>
    <row r="31" spans="1:6" x14ac:dyDescent="0.3">
      <c r="A31" s="10" t="s">
        <v>18</v>
      </c>
      <c r="B31" s="2">
        <v>8</v>
      </c>
      <c r="C31" s="18">
        <f t="shared" si="0"/>
        <v>7.2793448589626936E-3</v>
      </c>
      <c r="D31" s="17">
        <f t="shared" si="1"/>
        <v>0.58234758871701553</v>
      </c>
      <c r="E31" s="17">
        <f t="shared" si="2"/>
        <v>7.2793448589626941E-2</v>
      </c>
      <c r="F31" s="19">
        <f t="shared" si="3"/>
        <v>2911.7379435850776</v>
      </c>
    </row>
    <row r="32" spans="1:6" x14ac:dyDescent="0.3">
      <c r="A32" s="10" t="s">
        <v>17</v>
      </c>
      <c r="B32" s="2">
        <v>6</v>
      </c>
      <c r="C32" s="18">
        <f t="shared" si="0"/>
        <v>5.4595086442220204E-3</v>
      </c>
      <c r="D32" s="17">
        <f t="shared" si="1"/>
        <v>0.43676069153776165</v>
      </c>
      <c r="E32" s="17">
        <f t="shared" si="2"/>
        <v>5.4595086442220206E-2</v>
      </c>
      <c r="F32" s="19">
        <f t="shared" si="3"/>
        <v>2183.8034576888081</v>
      </c>
    </row>
    <row r="33" spans="1:6" x14ac:dyDescent="0.3">
      <c r="A33" s="10" t="s">
        <v>15</v>
      </c>
      <c r="B33" s="2">
        <v>4</v>
      </c>
      <c r="C33" s="18">
        <f t="shared" si="0"/>
        <v>3.6396724294813468E-3</v>
      </c>
      <c r="D33" s="17">
        <f t="shared" si="1"/>
        <v>0.29117379435850776</v>
      </c>
      <c r="E33" s="17">
        <f t="shared" si="2"/>
        <v>3.6396724294813471E-2</v>
      </c>
      <c r="F33" s="19">
        <f t="shared" si="3"/>
        <v>1455.8689717925388</v>
      </c>
    </row>
    <row r="34" spans="1:6" ht="15.6" x14ac:dyDescent="0.3">
      <c r="B34" s="5">
        <f>SUM(B13:B33)</f>
        <v>1099</v>
      </c>
      <c r="C34" s="6">
        <f>SUM(C13:C33)</f>
        <v>0.99999999999999989</v>
      </c>
      <c r="D34" s="16">
        <f>SUM(D13:D33)</f>
        <v>80</v>
      </c>
      <c r="E34" s="16">
        <f t="shared" ref="E34:F34" si="4">SUM(E13:E33)</f>
        <v>10</v>
      </c>
      <c r="F34" s="20">
        <f t="shared" si="4"/>
        <v>400000</v>
      </c>
    </row>
  </sheetData>
  <sortState xmlns:xlrd2="http://schemas.microsoft.com/office/spreadsheetml/2017/richdata2" ref="A13:E33">
    <sortCondition descending="1" ref="B13:B33"/>
  </sortState>
  <mergeCells count="1"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preworksampling</vt:lpstr>
      <vt:lpstr>calcolo n</vt:lpstr>
      <vt:lpstr>dati worksampling</vt:lpstr>
      <vt:lpstr>analisi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MARTINAZZO</dc:creator>
  <cp:lastModifiedBy>DAVIDE MARTINAZZO</cp:lastModifiedBy>
  <dcterms:created xsi:type="dcterms:W3CDTF">2020-01-22T10:54:54Z</dcterms:created>
  <dcterms:modified xsi:type="dcterms:W3CDTF">2020-01-26T11:49:24Z</dcterms:modified>
</cp:coreProperties>
</file>